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45" yWindow="6225" windowWidth="19230" windowHeight="6285"/>
  </bookViews>
  <sheets>
    <sheet name="Logistic" sheetId="1" r:id="rId1"/>
  </sheets>
  <definedNames>
    <definedName name="solver_adj" localSheetId="0" hidden="1">Logistic!$B$4:$B$7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Logistic!$D$37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α">Logistic!$B$4</definedName>
    <definedName name="β">Logistic!$B$5</definedName>
    <definedName name="γ">Logistic!$B$6</definedName>
    <definedName name="δ">Logistic!$B$7</definedName>
  </definedNames>
  <calcPr calcId="145621"/>
</workbook>
</file>

<file path=xl/calcChain.xml><?xml version="1.0" encoding="utf-8"?>
<calcChain xmlns="http://schemas.openxmlformats.org/spreadsheetml/2006/main">
  <c r="C40" i="1" l="1"/>
  <c r="D40" i="1"/>
  <c r="C41" i="1"/>
  <c r="D41" i="1" s="1"/>
  <c r="C42" i="1"/>
  <c r="D42" i="1" s="1"/>
  <c r="C43" i="1"/>
  <c r="D43" i="1" s="1"/>
  <c r="C44" i="1"/>
  <c r="D44" i="1" s="1"/>
  <c r="C45" i="1"/>
  <c r="D45" i="1" s="1"/>
  <c r="J11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" i="1"/>
  <c r="C22" i="1"/>
  <c r="C21" i="1"/>
  <c r="D37" i="1" l="1"/>
  <c r="C20" i="1" s="1"/>
</calcChain>
</file>

<file path=xl/sharedStrings.xml><?xml version="1.0" encoding="utf-8"?>
<sst xmlns="http://schemas.openxmlformats.org/spreadsheetml/2006/main" count="18" uniqueCount="18">
  <si>
    <t>α</t>
    <rPh sb="0" eb="1">
      <t>アルファ</t>
    </rPh>
    <phoneticPr fontId="1"/>
  </si>
  <si>
    <t>β</t>
    <rPh sb="0" eb="1">
      <t>ベータ</t>
    </rPh>
    <phoneticPr fontId="1"/>
  </si>
  <si>
    <t>γ</t>
    <rPh sb="0" eb="1">
      <t>ガンマ</t>
    </rPh>
    <phoneticPr fontId="1"/>
  </si>
  <si>
    <t>δ</t>
    <rPh sb="0" eb="1">
      <t>デルタ</t>
    </rPh>
    <phoneticPr fontId="1"/>
  </si>
  <si>
    <t>Predicted</t>
  </si>
  <si>
    <t>Squares Due to Error</t>
  </si>
  <si>
    <t>Y=a+((d-a)/(1+((x/c)^b)))</t>
    <phoneticPr fontId="1"/>
  </si>
  <si>
    <t>a</t>
    <phoneticPr fontId="1"/>
  </si>
  <si>
    <t>d</t>
    <phoneticPr fontId="1"/>
  </si>
  <si>
    <t>OD (y)</t>
    <phoneticPr fontId="1"/>
  </si>
  <si>
    <t>conc (x)</t>
    <phoneticPr fontId="1"/>
  </si>
  <si>
    <t>c</t>
    <phoneticPr fontId="1"/>
  </si>
  <si>
    <t>b</t>
    <phoneticPr fontId="1"/>
  </si>
  <si>
    <t>Sum of Squares Due to Error</t>
    <phoneticPr fontId="1"/>
  </si>
  <si>
    <t>conc.</t>
    <phoneticPr fontId="1"/>
  </si>
  <si>
    <t>O.D.</t>
    <phoneticPr fontId="1"/>
  </si>
  <si>
    <t>I.D.</t>
    <phoneticPr fontId="1"/>
  </si>
  <si>
    <t>MBL　回帰演算プログラム　4-para-Logistic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</si>
</sst>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5">
    <font>
      <sz val="12"/>
      <name val="細明朝体"/>
      <family val="3"/>
      <charset val="128"/>
    </font>
    <font>
      <sz val="6"/>
      <name val="Osaka"/>
      <family val="3"/>
      <charset val="128"/>
    </font>
    <font>
      <b/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76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/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細明朝体"/>
                <a:ea typeface="細明朝体"/>
                <a:cs typeface="細明朝体"/>
              </a:defRPr>
            </a:pPr>
            <a:r>
              <a:rPr lang="en-US" altLang="en-US"/>
              <a:t>Calibration Curve</a:t>
            </a:r>
          </a:p>
        </c:rich>
      </c:tx>
      <c:layout>
        <c:manualLayout>
          <c:xMode val="edge"/>
          <c:yMode val="edge"/>
          <c:x val="0.35808847064848598"/>
          <c:y val="2.8626026266490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49389795939654"/>
          <c:y val="0.1431297709923664"/>
          <c:w val="0.74669564902077756"/>
          <c:h val="0.71946564885496178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Logistic!$A$40:$A$56</c:f>
              <c:numCache>
                <c:formatCode>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</c:numCache>
            </c:numRef>
          </c:xVal>
          <c:yVal>
            <c:numRef>
              <c:f>Logistic!$B$40:$B$56</c:f>
              <c:numCache>
                <c:formatCode>0.000</c:formatCode>
                <c:ptCount val="17"/>
                <c:pt idx="0">
                  <c:v>1E-3</c:v>
                </c:pt>
                <c:pt idx="1">
                  <c:v>0.20200000000000001</c:v>
                </c:pt>
                <c:pt idx="2">
                  <c:v>0.35299999999999998</c:v>
                </c:pt>
                <c:pt idx="3">
                  <c:v>0.69299999999999995</c:v>
                </c:pt>
                <c:pt idx="4">
                  <c:v>1.165</c:v>
                </c:pt>
                <c:pt idx="5">
                  <c:v>1.992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Logistic!$A$40:$A$56</c:f>
              <c:numCache>
                <c:formatCode>General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160</c:v>
                </c:pt>
              </c:numCache>
            </c:numRef>
          </c:xVal>
          <c:yVal>
            <c:numRef>
              <c:f>Logistic!$C$40:$C$56</c:f>
              <c:numCache>
                <c:formatCode>General</c:formatCode>
                <c:ptCount val="17"/>
                <c:pt idx="0">
                  <c:v>4.3131747210791715E-3</c:v>
                </c:pt>
                <c:pt idx="1">
                  <c:v>0.19597805843991623</c:v>
                </c:pt>
                <c:pt idx="2">
                  <c:v>0.36489387243460492</c:v>
                </c:pt>
                <c:pt idx="3">
                  <c:v>0.66887764422471285</c:v>
                </c:pt>
                <c:pt idx="4">
                  <c:v>1.1858783324708444</c:v>
                </c:pt>
                <c:pt idx="5">
                  <c:v>1.9860572109438426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22976"/>
        <c:axId val="49623552"/>
      </c:scatterChart>
      <c:valAx>
        <c:axId val="4962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細明朝体"/>
                    <a:ea typeface="細明朝体"/>
                    <a:cs typeface="細明朝体"/>
                  </a:defRPr>
                </a:pPr>
                <a:r>
                  <a:rPr lang="en-US" altLang="en-US"/>
                  <a:t>conc.</a:t>
                </a:r>
              </a:p>
            </c:rich>
          </c:tx>
          <c:layout>
            <c:manualLayout>
              <c:xMode val="edge"/>
              <c:yMode val="edge"/>
              <c:x val="0.5330633975631095"/>
              <c:y val="0.92557260850868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細明朝体"/>
                <a:ea typeface="細明朝体"/>
                <a:cs typeface="細明朝体"/>
              </a:defRPr>
            </a:pPr>
            <a:endParaRPr lang="ja-JP"/>
          </a:p>
        </c:txPr>
        <c:crossAx val="49623552"/>
        <c:crosses val="autoZero"/>
        <c:crossBetween val="midCat"/>
      </c:valAx>
      <c:valAx>
        <c:axId val="49623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細明朝体"/>
                    <a:ea typeface="細明朝体"/>
                    <a:cs typeface="細明朝体"/>
                  </a:defRPr>
                </a:pPr>
                <a:r>
                  <a:rPr lang="en-US" altLang="en-US"/>
                  <a:t>O.D.</a:t>
                </a:r>
              </a:p>
            </c:rich>
          </c:tx>
          <c:layout>
            <c:manualLayout>
              <c:xMode val="edge"/>
              <c:yMode val="edge"/>
              <c:x val="3.2553400337152975E-2"/>
              <c:y val="0.46755717682182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細明朝体"/>
                <a:ea typeface="細明朝体"/>
                <a:cs typeface="細明朝体"/>
              </a:defRPr>
            </a:pPr>
            <a:endParaRPr lang="ja-JP"/>
          </a:p>
        </c:txPr>
        <c:crossAx val="49622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細明朝体"/>
          <a:ea typeface="細明朝体"/>
          <a:cs typeface="細明朝体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85725</xdr:rowOff>
    </xdr:from>
    <xdr:to>
      <xdr:col>6</xdr:col>
      <xdr:colOff>85725</xdr:colOff>
      <xdr:row>35</xdr:row>
      <xdr:rowOff>76200</xdr:rowOff>
    </xdr:to>
    <xdr:graphicFrame macro="">
      <xdr:nvGraphicFramePr>
        <xdr:cNvPr id="105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314325</xdr:colOff>
      <xdr:row>40</xdr:row>
      <xdr:rowOff>171450</xdr:rowOff>
    </xdr:from>
    <xdr:to>
      <xdr:col>4</xdr:col>
      <xdr:colOff>409575</xdr:colOff>
      <xdr:row>42</xdr:row>
      <xdr:rowOff>38100</xdr:rowOff>
    </xdr:to>
    <xdr:sp macro="" textlink="">
      <xdr:nvSpPr>
        <xdr:cNvPr id="1054" name="Text Box 19"/>
        <xdr:cNvSpPr txBox="1">
          <a:spLocks noChangeArrowheads="1"/>
        </xdr:cNvSpPr>
      </xdr:nvSpPr>
      <xdr:spPr bwMode="auto">
        <a:xfrm>
          <a:off x="3238500" y="74961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53</xdr:row>
      <xdr:rowOff>38100</xdr:rowOff>
    </xdr:from>
    <xdr:to>
      <xdr:col>2</xdr:col>
      <xdr:colOff>552450</xdr:colOff>
      <xdr:row>59</xdr:row>
      <xdr:rowOff>85725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0" y="9715500"/>
          <a:ext cx="1695450" cy="1133475"/>
        </a:xfrm>
        <a:prstGeom prst="wedgeRoundRectCallout">
          <a:avLst>
            <a:gd name="adj1" fmla="val -26968"/>
            <a:gd name="adj2" fmla="val -100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step1</a:t>
          </a: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conc.に濃度を、及びO.D.に得られた吸光度を入力。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10</xdr:col>
      <xdr:colOff>485774</xdr:colOff>
      <xdr:row>0</xdr:row>
      <xdr:rowOff>9525</xdr:rowOff>
    </xdr:from>
    <xdr:to>
      <xdr:col>13</xdr:col>
      <xdr:colOff>678655</xdr:colOff>
      <xdr:row>3</xdr:row>
      <xdr:rowOff>119062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8415337" y="9525"/>
          <a:ext cx="2693193" cy="728662"/>
        </a:xfrm>
        <a:prstGeom prst="wedgeRoundRectCallout">
          <a:avLst>
            <a:gd name="adj1" fmla="val -96538"/>
            <a:gd name="adj2" fmla="val 227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step3</a:t>
          </a: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OD(y)に得られた検体の吸光度を入力すると、濃度換算値がconc.(x)に示される。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4</xdr:col>
      <xdr:colOff>171450</xdr:colOff>
      <xdr:row>41</xdr:row>
      <xdr:rowOff>85725</xdr:rowOff>
    </xdr:from>
    <xdr:to>
      <xdr:col>7</xdr:col>
      <xdr:colOff>266700</xdr:colOff>
      <xdr:row>52</xdr:row>
      <xdr:rowOff>59531</xdr:rowOff>
    </xdr:to>
    <xdr:sp macro="" textlink="">
      <xdr:nvSpPr>
        <xdr:cNvPr id="1051" name="AutoShape 27"/>
        <xdr:cNvSpPr>
          <a:spLocks noChangeArrowheads="1"/>
        </xdr:cNvSpPr>
      </xdr:nvSpPr>
      <xdr:spPr bwMode="auto">
        <a:xfrm>
          <a:off x="3100388" y="7491413"/>
          <a:ext cx="2595562" cy="1938337"/>
        </a:xfrm>
        <a:prstGeom prst="wedgeRoundRectCallout">
          <a:avLst>
            <a:gd name="adj1" fmla="val -20184"/>
            <a:gd name="adj2" fmla="val -725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step2</a:t>
          </a: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データ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→ソルバー→実行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Predictedの値が変わらなくなるまで、ソルバー　実行を繰り返す。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ツールを選択したときにソルバーの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コマンドがないときは、ツールのアドインを選択し、ソルバーアドインにチェックを入れて、ソルバーが使えるようにしてから行う。</a:t>
          </a:r>
          <a:endParaRPr lang="ja-JP" altLang="ja-JP" sz="1200">
            <a:effectLst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細明朝体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細明朝体"/>
          </a:endParaRPr>
        </a:p>
      </xdr:txBody>
    </xdr:sp>
    <xdr:clientData/>
  </xdr:twoCellAnchor>
  <xdr:twoCellAnchor>
    <xdr:from>
      <xdr:col>2</xdr:col>
      <xdr:colOff>790575</xdr:colOff>
      <xdr:row>56</xdr:row>
      <xdr:rowOff>23812</xdr:rowOff>
    </xdr:from>
    <xdr:to>
      <xdr:col>5</xdr:col>
      <xdr:colOff>178594</xdr:colOff>
      <xdr:row>59</xdr:row>
      <xdr:rowOff>142874</xdr:rowOff>
    </xdr:to>
    <xdr:sp macro="" textlink="">
      <xdr:nvSpPr>
        <xdr:cNvPr id="1052" name="AutoShape 28"/>
        <xdr:cNvSpPr>
          <a:spLocks noChangeArrowheads="1"/>
        </xdr:cNvSpPr>
      </xdr:nvSpPr>
      <xdr:spPr bwMode="auto">
        <a:xfrm>
          <a:off x="1933575" y="10108406"/>
          <a:ext cx="2007394" cy="654843"/>
        </a:xfrm>
        <a:prstGeom prst="wedgeRoundRectCallout">
          <a:avLst>
            <a:gd name="adj1" fmla="val -39639"/>
            <a:gd name="adj2" fmla="val -2314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Standardの数に合わせてコピー貼り付け、削除を行う。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0"/>
  <sheetViews>
    <sheetView tabSelected="1" zoomScale="80" workbookViewId="0">
      <selection activeCell="A2" sqref="A2"/>
    </sheetView>
  </sheetViews>
  <sheetFormatPr defaultColWidth="11" defaultRowHeight="14.25"/>
  <cols>
    <col min="1" max="1" width="5.625" style="2" customWidth="1"/>
    <col min="2" max="2" width="9.375" style="2" customWidth="1"/>
    <col min="3" max="3" width="14.5" style="2" customWidth="1"/>
    <col min="4" max="4" width="8.875" style="2" customWidth="1"/>
    <col min="5" max="16384" width="11" style="2"/>
  </cols>
  <sheetData>
    <row r="1" spans="1:13" ht="21">
      <c r="A1" s="1" t="s">
        <v>17</v>
      </c>
    </row>
    <row r="2" spans="1:13">
      <c r="H2" s="2" t="s">
        <v>6</v>
      </c>
    </row>
    <row r="4" spans="1:13">
      <c r="A4" s="2" t="s">
        <v>0</v>
      </c>
      <c r="B4" s="2">
        <v>7.3654998901300575</v>
      </c>
      <c r="C4" s="2" t="s">
        <v>7</v>
      </c>
      <c r="H4" s="7" t="s">
        <v>16</v>
      </c>
      <c r="I4" s="3" t="s">
        <v>9</v>
      </c>
      <c r="J4" s="4" t="s">
        <v>10</v>
      </c>
    </row>
    <row r="5" spans="1:13">
      <c r="A5" s="2" t="s">
        <v>1</v>
      </c>
      <c r="B5" s="2">
        <v>4.3131747210795246E-3</v>
      </c>
      <c r="C5" s="2" t="s">
        <v>8</v>
      </c>
      <c r="H5" s="2">
        <v>1</v>
      </c>
      <c r="I5" s="5">
        <v>1E-3</v>
      </c>
      <c r="J5" s="6" t="e">
        <f>POWER(((((β-α)/(I5-α))-1))*(γ^δ),1/δ)</f>
        <v>#NUM!</v>
      </c>
    </row>
    <row r="6" spans="1:13">
      <c r="A6" s="2" t="s">
        <v>2</v>
      </c>
      <c r="B6" s="2">
        <v>459.72828886854359</v>
      </c>
      <c r="C6" s="2" t="s">
        <v>11</v>
      </c>
      <c r="H6" s="2">
        <v>2</v>
      </c>
      <c r="I6" s="5">
        <v>0.20200000000000001</v>
      </c>
      <c r="J6" s="6">
        <f t="shared" ref="J6:J47" si="0">POWER(((((β-α)/(I6-α))-1))*(γ^δ),1/δ)</f>
        <v>10.341553904785853</v>
      </c>
    </row>
    <row r="7" spans="1:13">
      <c r="A7" s="2" t="s">
        <v>3</v>
      </c>
      <c r="B7" s="2">
        <v>0.94613322063994476</v>
      </c>
      <c r="C7" s="2" t="s">
        <v>12</v>
      </c>
      <c r="H7" s="2">
        <v>3</v>
      </c>
      <c r="I7" s="5">
        <v>0.35299999999999998</v>
      </c>
      <c r="J7" s="6">
        <f t="shared" si="0"/>
        <v>19.268792828055613</v>
      </c>
    </row>
    <row r="8" spans="1:13">
      <c r="H8" s="2">
        <v>4</v>
      </c>
      <c r="I8" s="5">
        <v>0.69299999999999995</v>
      </c>
      <c r="J8" s="6">
        <f t="shared" si="0"/>
        <v>41.69487720063136</v>
      </c>
      <c r="K8" s="7"/>
      <c r="L8" s="7"/>
      <c r="M8" s="7"/>
    </row>
    <row r="9" spans="1:13">
      <c r="H9" s="2">
        <v>5</v>
      </c>
      <c r="I9" s="5">
        <v>1.165</v>
      </c>
      <c r="J9" s="6">
        <f t="shared" si="0"/>
        <v>78.227297717203939</v>
      </c>
      <c r="K9" s="6"/>
    </row>
    <row r="10" spans="1:13">
      <c r="H10" s="2">
        <v>6</v>
      </c>
      <c r="I10" s="5">
        <v>1E-3</v>
      </c>
      <c r="J10" s="6" t="e">
        <f t="shared" si="0"/>
        <v>#NUM!</v>
      </c>
      <c r="K10" s="6"/>
    </row>
    <row r="11" spans="1:13">
      <c r="H11" s="2">
        <v>7</v>
      </c>
      <c r="I11" s="5">
        <v>0.20200000000000001</v>
      </c>
      <c r="J11" s="6">
        <f t="shared" si="0"/>
        <v>10.341553904785853</v>
      </c>
      <c r="K11" s="6"/>
    </row>
    <row r="12" spans="1:13">
      <c r="H12" s="2">
        <v>8</v>
      </c>
      <c r="I12" s="5">
        <v>0.35299999999999998</v>
      </c>
      <c r="J12" s="6">
        <f t="shared" si="0"/>
        <v>19.268792828055613</v>
      </c>
      <c r="K12" s="6"/>
    </row>
    <row r="13" spans="1:13">
      <c r="H13" s="2">
        <v>9</v>
      </c>
      <c r="I13" s="5">
        <v>0.69299999999999995</v>
      </c>
      <c r="J13" s="6">
        <f t="shared" si="0"/>
        <v>41.69487720063136</v>
      </c>
    </row>
    <row r="14" spans="1:13">
      <c r="H14" s="2">
        <v>10</v>
      </c>
      <c r="I14" s="5">
        <v>1.165</v>
      </c>
      <c r="J14" s="6">
        <f t="shared" si="0"/>
        <v>78.227297717203939</v>
      </c>
    </row>
    <row r="15" spans="1:13">
      <c r="H15" s="2">
        <v>11</v>
      </c>
      <c r="I15" s="5">
        <v>1.8</v>
      </c>
      <c r="J15" s="6">
        <f t="shared" si="0"/>
        <v>139.07775378714138</v>
      </c>
    </row>
    <row r="16" spans="1:13">
      <c r="H16" s="2">
        <v>12</v>
      </c>
      <c r="I16" s="5">
        <v>0.7</v>
      </c>
      <c r="J16" s="6">
        <f t="shared" si="0"/>
        <v>42.189711787660151</v>
      </c>
      <c r="K16" s="6"/>
      <c r="L16" s="6"/>
      <c r="M16" s="6"/>
    </row>
    <row r="17" spans="3:13">
      <c r="H17" s="2">
        <v>13</v>
      </c>
      <c r="I17" s="5">
        <v>0.12</v>
      </c>
      <c r="J17" s="6">
        <f t="shared" si="0"/>
        <v>5.7998846064224088</v>
      </c>
      <c r="K17" s="6"/>
      <c r="L17" s="6"/>
      <c r="M17" s="6"/>
    </row>
    <row r="18" spans="3:13">
      <c r="H18" s="2">
        <v>14</v>
      </c>
      <c r="I18" s="5">
        <v>0.14000000000000001</v>
      </c>
      <c r="J18" s="6">
        <f t="shared" si="0"/>
        <v>6.8846965065087984</v>
      </c>
      <c r="K18" s="6"/>
      <c r="L18" s="6"/>
      <c r="M18" s="6"/>
    </row>
    <row r="19" spans="3:13">
      <c r="H19" s="2">
        <v>15</v>
      </c>
      <c r="I19" s="5">
        <v>0.16</v>
      </c>
      <c r="J19" s="6">
        <f t="shared" si="0"/>
        <v>7.9849287320811069</v>
      </c>
      <c r="K19" s="6"/>
      <c r="L19" s="6"/>
      <c r="M19" s="6"/>
    </row>
    <row r="20" spans="3:13">
      <c r="C20" s="2">
        <f>MIN($D$37)</f>
        <v>1.2418146650547428E-3</v>
      </c>
      <c r="H20" s="2">
        <v>16</v>
      </c>
      <c r="I20" s="5">
        <v>0.18</v>
      </c>
      <c r="J20" s="6">
        <f t="shared" si="0"/>
        <v>9.0996046698614368</v>
      </c>
      <c r="K20" s="6"/>
      <c r="L20" s="6"/>
      <c r="M20" s="6"/>
    </row>
    <row r="21" spans="3:13">
      <c r="C21" s="2">
        <f>COUNT($B$4:$B$7)</f>
        <v>4</v>
      </c>
      <c r="H21" s="2">
        <v>17</v>
      </c>
      <c r="I21" s="5">
        <v>0.2</v>
      </c>
      <c r="J21" s="6">
        <f t="shared" si="0"/>
        <v>10.227985327886966</v>
      </c>
      <c r="K21" s="6"/>
      <c r="L21" s="6"/>
      <c r="M21" s="6"/>
    </row>
    <row r="22" spans="3:13">
      <c r="C22" s="2">
        <f>{100,100,0.000001,0.05,FALSE,FALSE,FALSE,1,1,1,0.0001,FALSE}</f>
        <v>100</v>
      </c>
      <c r="H22" s="2">
        <v>18</v>
      </c>
      <c r="I22" s="5">
        <v>0.22</v>
      </c>
      <c r="J22" s="6">
        <f t="shared" si="0"/>
        <v>11.369496806321303</v>
      </c>
      <c r="K22" s="6"/>
      <c r="L22" s="6"/>
      <c r="M22" s="6"/>
    </row>
    <row r="23" spans="3:13">
      <c r="H23" s="2">
        <v>19</v>
      </c>
      <c r="I23" s="5">
        <v>0.24</v>
      </c>
      <c r="J23" s="6">
        <f t="shared" si="0"/>
        <v>12.523684698443816</v>
      </c>
      <c r="K23" s="6"/>
      <c r="L23" s="6"/>
      <c r="M23" s="6"/>
    </row>
    <row r="24" spans="3:13">
      <c r="H24" s="2">
        <v>20</v>
      </c>
      <c r="I24" s="5">
        <v>0.26</v>
      </c>
      <c r="J24" s="6">
        <f t="shared" si="0"/>
        <v>13.690183964424889</v>
      </c>
      <c r="K24" s="6"/>
      <c r="L24" s="6"/>
      <c r="M24" s="6"/>
    </row>
    <row r="25" spans="3:13">
      <c r="H25" s="2">
        <v>21</v>
      </c>
      <c r="I25" s="5">
        <v>0.28000000000000003</v>
      </c>
      <c r="J25" s="6">
        <f t="shared" si="0"/>
        <v>14.868698219754311</v>
      </c>
      <c r="K25" s="6"/>
      <c r="L25" s="6"/>
      <c r="M25" s="6"/>
    </row>
    <row r="26" spans="3:13">
      <c r="H26" s="2">
        <v>22</v>
      </c>
      <c r="I26" s="5">
        <v>0.3</v>
      </c>
      <c r="J26" s="6">
        <f t="shared" si="0"/>
        <v>16.058985023599853</v>
      </c>
      <c r="K26" s="6"/>
      <c r="L26" s="6"/>
      <c r="M26" s="6"/>
    </row>
    <row r="27" spans="3:13">
      <c r="H27" s="2">
        <v>23</v>
      </c>
      <c r="I27" s="5">
        <v>0.32</v>
      </c>
      <c r="J27" s="6">
        <f t="shared" si="0"/>
        <v>17.260845139870643</v>
      </c>
      <c r="K27" s="6"/>
      <c r="L27" s="6"/>
      <c r="M27" s="6"/>
    </row>
    <row r="28" spans="3:13">
      <c r="H28" s="2">
        <v>24</v>
      </c>
      <c r="I28" s="5">
        <v>0.34</v>
      </c>
      <c r="J28" s="6">
        <f t="shared" si="0"/>
        <v>18.474114514571589</v>
      </c>
      <c r="K28" s="6"/>
      <c r="L28" s="6"/>
      <c r="M28" s="6"/>
    </row>
    <row r="29" spans="3:13">
      <c r="H29" s="2">
        <v>25</v>
      </c>
      <c r="I29" s="5">
        <v>0.36</v>
      </c>
      <c r="J29" s="6">
        <f t="shared" si="0"/>
        <v>19.69865816197083</v>
      </c>
      <c r="K29" s="6"/>
      <c r="L29" s="6"/>
      <c r="M29" s="6"/>
    </row>
    <row r="30" spans="3:13">
      <c r="H30" s="2">
        <v>26</v>
      </c>
      <c r="I30" s="5">
        <v>0.38</v>
      </c>
      <c r="J30" s="6">
        <f t="shared" si="0"/>
        <v>20.934365424257088</v>
      </c>
      <c r="K30" s="6"/>
      <c r="L30" s="6"/>
      <c r="M30" s="6"/>
    </row>
    <row r="31" spans="3:13">
      <c r="H31" s="2">
        <v>27</v>
      </c>
      <c r="I31" s="5">
        <v>0.4</v>
      </c>
      <c r="J31" s="6">
        <f t="shared" si="0"/>
        <v>22.18114624010504</v>
      </c>
      <c r="K31" s="6"/>
      <c r="L31" s="6"/>
      <c r="M31" s="6"/>
    </row>
    <row r="32" spans="3:13">
      <c r="H32" s="2">
        <v>28</v>
      </c>
      <c r="I32" s="5">
        <v>0.42</v>
      </c>
      <c r="J32" s="6">
        <f t="shared" si="0"/>
        <v>23.438928167939373</v>
      </c>
      <c r="K32" s="6"/>
      <c r="L32" s="6"/>
      <c r="M32" s="6"/>
    </row>
    <row r="33" spans="1:13">
      <c r="H33" s="2">
        <v>29</v>
      </c>
      <c r="I33" s="5">
        <v>0.44</v>
      </c>
      <c r="J33" s="6">
        <f t="shared" si="0"/>
        <v>24.707653982925301</v>
      </c>
      <c r="K33" s="6"/>
      <c r="L33" s="6"/>
      <c r="M33" s="6"/>
    </row>
    <row r="34" spans="1:13">
      <c r="H34" s="2">
        <v>30</v>
      </c>
      <c r="I34" s="5">
        <v>0.46</v>
      </c>
      <c r="J34" s="6">
        <f t="shared" si="0"/>
        <v>25.987279716444039</v>
      </c>
      <c r="K34" s="6"/>
      <c r="L34" s="6"/>
      <c r="M34" s="6"/>
    </row>
    <row r="35" spans="1:13">
      <c r="H35" s="2">
        <v>31</v>
      </c>
      <c r="I35" s="5">
        <v>0.48</v>
      </c>
      <c r="J35" s="6">
        <f t="shared" si="0"/>
        <v>27.277773041294346</v>
      </c>
      <c r="K35" s="6"/>
      <c r="L35" s="6"/>
      <c r="M35" s="6"/>
    </row>
    <row r="36" spans="1:13">
      <c r="H36" s="2">
        <v>32</v>
      </c>
      <c r="I36" s="5">
        <v>0.5</v>
      </c>
      <c r="J36" s="6">
        <f t="shared" si="0"/>
        <v>28.579111930208384</v>
      </c>
      <c r="K36" s="6"/>
      <c r="L36" s="6"/>
      <c r="M36" s="6"/>
    </row>
    <row r="37" spans="1:13">
      <c r="C37" s="2" t="s">
        <v>13</v>
      </c>
      <c r="D37" s="2">
        <f>SUM(D40:D51)</f>
        <v>1.2418146650547428E-3</v>
      </c>
      <c r="H37" s="2">
        <v>33</v>
      </c>
      <c r="I37" s="5">
        <v>0.52</v>
      </c>
      <c r="J37" s="6">
        <f t="shared" si="0"/>
        <v>29.891283532754748</v>
      </c>
      <c r="K37" s="6"/>
      <c r="L37" s="6"/>
      <c r="M37" s="6"/>
    </row>
    <row r="38" spans="1:13">
      <c r="H38" s="2">
        <v>34</v>
      </c>
      <c r="I38" s="5">
        <v>0.54</v>
      </c>
      <c r="J38" s="6">
        <f t="shared" si="0"/>
        <v>31.214283228454832</v>
      </c>
      <c r="K38" s="6"/>
      <c r="L38" s="6"/>
      <c r="M38" s="6"/>
    </row>
    <row r="39" spans="1:13">
      <c r="A39" s="3" t="s">
        <v>14</v>
      </c>
      <c r="B39" s="3" t="s">
        <v>15</v>
      </c>
      <c r="C39" s="7" t="s">
        <v>4</v>
      </c>
      <c r="D39" s="9" t="s">
        <v>5</v>
      </c>
      <c r="H39" s="2">
        <v>35</v>
      </c>
      <c r="I39" s="5">
        <v>0.56000000000000005</v>
      </c>
      <c r="J39" s="6">
        <f t="shared" si="0"/>
        <v>32.548113823356843</v>
      </c>
      <c r="K39" s="6"/>
      <c r="L39" s="6"/>
      <c r="M39" s="6"/>
    </row>
    <row r="40" spans="1:13">
      <c r="A40" s="2">
        <v>0</v>
      </c>
      <c r="B40" s="5">
        <v>1E-3</v>
      </c>
      <c r="C40" s="2">
        <f t="shared" ref="C40:C45" si="1">α+((β-α)/(1+((A40/γ)^δ)))</f>
        <v>4.3131747210791715E-3</v>
      </c>
      <c r="D40" s="2">
        <f t="shared" ref="D40:D45" si="2">(B40-C40)^2</f>
        <v>1.0977126732398046E-5</v>
      </c>
      <c r="H40" s="2">
        <v>36</v>
      </c>
      <c r="I40" s="5">
        <v>0.57999999999999996</v>
      </c>
      <c r="J40" s="6">
        <f t="shared" si="0"/>
        <v>33.892784864371457</v>
      </c>
      <c r="K40" s="6"/>
      <c r="L40" s="6"/>
      <c r="M40" s="6"/>
    </row>
    <row r="41" spans="1:13">
      <c r="A41" s="2">
        <v>10</v>
      </c>
      <c r="B41" s="5">
        <v>0.20200000000000001</v>
      </c>
      <c r="C41" s="2">
        <f t="shared" si="1"/>
        <v>0.19597805843991623</v>
      </c>
      <c r="D41" s="2">
        <f t="shared" si="2"/>
        <v>3.6263780153064365E-5</v>
      </c>
      <c r="H41" s="2">
        <v>37</v>
      </c>
      <c r="I41" s="5">
        <v>0.6</v>
      </c>
      <c r="J41" s="6">
        <f t="shared" si="0"/>
        <v>35.248312051013961</v>
      </c>
      <c r="K41" s="6"/>
      <c r="L41" s="6"/>
      <c r="M41" s="6"/>
    </row>
    <row r="42" spans="1:13">
      <c r="A42" s="2">
        <v>20</v>
      </c>
      <c r="B42" s="5">
        <v>0.35299999999999998</v>
      </c>
      <c r="C42" s="2">
        <f t="shared" si="1"/>
        <v>0.36489387243460492</v>
      </c>
      <c r="D42" s="2">
        <f t="shared" si="2"/>
        <v>1.4146420149065513E-4</v>
      </c>
      <c r="H42" s="2">
        <v>38</v>
      </c>
      <c r="I42" s="5">
        <v>0.62</v>
      </c>
      <c r="J42" s="6">
        <f t="shared" si="0"/>
        <v>36.614716728291476</v>
      </c>
      <c r="K42" s="6"/>
      <c r="L42" s="6"/>
      <c r="M42" s="6"/>
    </row>
    <row r="43" spans="1:13">
      <c r="A43" s="2">
        <v>40</v>
      </c>
      <c r="B43" s="5">
        <v>0.69299999999999995</v>
      </c>
      <c r="C43" s="2">
        <f t="shared" si="1"/>
        <v>0.66887764422471285</v>
      </c>
      <c r="D43" s="2">
        <f t="shared" si="2"/>
        <v>5.8188804814952671E-4</v>
      </c>
      <c r="H43" s="2">
        <v>39</v>
      </c>
      <c r="I43" s="5">
        <v>0.64</v>
      </c>
      <c r="J43" s="6">
        <f t="shared" si="0"/>
        <v>37.99202544763191</v>
      </c>
      <c r="K43" s="6"/>
      <c r="L43" s="6"/>
      <c r="M43" s="6"/>
    </row>
    <row r="44" spans="1:13">
      <c r="A44" s="2">
        <v>80</v>
      </c>
      <c r="B44" s="5">
        <v>1.165</v>
      </c>
      <c r="C44" s="2">
        <f t="shared" si="1"/>
        <v>1.1858783324708444</v>
      </c>
      <c r="D44" s="2">
        <f t="shared" si="2"/>
        <v>4.3590476676311408E-4</v>
      </c>
      <c r="H44" s="2">
        <v>40</v>
      </c>
      <c r="I44" s="5">
        <v>0.66</v>
      </c>
      <c r="J44" s="6">
        <f t="shared" si="0"/>
        <v>39.380269585224546</v>
      </c>
      <c r="K44" s="6"/>
      <c r="L44" s="6"/>
      <c r="M44" s="6"/>
    </row>
    <row r="45" spans="1:13">
      <c r="A45" s="2">
        <v>160</v>
      </c>
      <c r="B45" s="5">
        <v>1.992</v>
      </c>
      <c r="C45" s="2">
        <f t="shared" si="1"/>
        <v>1.9860572109438426</v>
      </c>
      <c r="D45" s="2">
        <f t="shared" si="2"/>
        <v>3.5316741765984348E-5</v>
      </c>
      <c r="H45" s="2">
        <v>41</v>
      </c>
      <c r="I45" s="5">
        <v>0.68</v>
      </c>
      <c r="J45" s="6">
        <f t="shared" si="0"/>
        <v>40.779485009079664</v>
      </c>
      <c r="K45" s="6"/>
      <c r="L45" s="6"/>
      <c r="M45" s="6"/>
    </row>
    <row r="46" spans="1:13">
      <c r="H46" s="2">
        <v>42</v>
      </c>
      <c r="I46" s="5">
        <v>0.7</v>
      </c>
      <c r="J46" s="6">
        <f t="shared" si="0"/>
        <v>42.189711787660151</v>
      </c>
      <c r="K46" s="6"/>
      <c r="L46" s="6"/>
      <c r="M46" s="6"/>
    </row>
    <row r="47" spans="1:13">
      <c r="H47" s="2">
        <v>43</v>
      </c>
      <c r="I47" s="5">
        <v>0.72</v>
      </c>
      <c r="J47" s="6">
        <f t="shared" si="0"/>
        <v>43.610993934163794</v>
      </c>
      <c r="K47" s="6"/>
      <c r="L47" s="6"/>
      <c r="M47" s="6"/>
    </row>
    <row r="48" spans="1:13">
      <c r="J48" s="8"/>
      <c r="K48" s="6"/>
      <c r="L48" s="6"/>
      <c r="M48" s="6"/>
    </row>
    <row r="49" spans="8:13">
      <c r="J49" s="8"/>
      <c r="K49" s="6"/>
      <c r="L49" s="6"/>
      <c r="M49" s="6"/>
    </row>
    <row r="50" spans="8:13">
      <c r="J50" s="8"/>
      <c r="K50" s="6"/>
      <c r="L50" s="6"/>
      <c r="M50" s="6"/>
    </row>
    <row r="51" spans="8:13">
      <c r="J51" s="8"/>
      <c r="K51" s="6"/>
      <c r="L51" s="6"/>
      <c r="M51" s="6"/>
    </row>
    <row r="54" spans="8:13">
      <c r="H54" s="5"/>
      <c r="I54" s="6"/>
      <c r="J54" s="8"/>
      <c r="K54" s="6"/>
      <c r="L54" s="6"/>
      <c r="M54" s="6"/>
    </row>
    <row r="55" spans="8:13">
      <c r="H55" s="5"/>
      <c r="I55" s="6"/>
      <c r="J55" s="8"/>
      <c r="K55" s="6"/>
      <c r="L55" s="6"/>
      <c r="M55" s="6"/>
    </row>
    <row r="56" spans="8:13">
      <c r="H56" s="5"/>
      <c r="I56" s="6"/>
      <c r="J56" s="8"/>
      <c r="K56" s="6"/>
      <c r="L56" s="6"/>
      <c r="M56" s="6"/>
    </row>
    <row r="57" spans="8:13">
      <c r="H57" s="5"/>
      <c r="I57" s="6"/>
      <c r="J57" s="8"/>
      <c r="K57" s="6"/>
      <c r="L57" s="6"/>
      <c r="M57" s="6"/>
    </row>
    <row r="58" spans="8:13">
      <c r="H58" s="5"/>
      <c r="I58" s="6"/>
      <c r="J58" s="8"/>
      <c r="K58" s="6"/>
      <c r="L58" s="6"/>
      <c r="M58" s="6"/>
    </row>
    <row r="59" spans="8:13">
      <c r="H59" s="5"/>
      <c r="I59" s="6"/>
      <c r="J59" s="8"/>
      <c r="K59" s="6"/>
      <c r="L59" s="6"/>
      <c r="M59" s="6"/>
    </row>
    <row r="60" spans="8:13">
      <c r="H60" s="5"/>
      <c r="I60" s="6"/>
      <c r="J60" s="8"/>
      <c r="K60" s="6"/>
      <c r="L60" s="6"/>
      <c r="M60" s="6"/>
    </row>
    <row r="61" spans="8:13">
      <c r="H61" s="5"/>
      <c r="I61" s="6"/>
      <c r="J61" s="8"/>
      <c r="K61" s="6"/>
      <c r="L61" s="6"/>
      <c r="M61" s="6"/>
    </row>
    <row r="62" spans="8:13">
      <c r="H62" s="5"/>
      <c r="I62" s="6"/>
      <c r="J62" s="8"/>
      <c r="K62" s="6"/>
      <c r="L62" s="6"/>
      <c r="M62" s="6"/>
    </row>
    <row r="63" spans="8:13">
      <c r="H63" s="5"/>
      <c r="I63" s="6"/>
      <c r="J63" s="8"/>
      <c r="K63" s="6"/>
      <c r="L63" s="6"/>
      <c r="M63" s="6"/>
    </row>
    <row r="64" spans="8:13">
      <c r="H64" s="5"/>
      <c r="I64" s="6"/>
      <c r="J64" s="8"/>
      <c r="K64" s="6"/>
      <c r="L64" s="6"/>
      <c r="M64" s="6"/>
    </row>
    <row r="65" spans="8:13">
      <c r="H65" s="5"/>
      <c r="I65" s="6"/>
      <c r="J65" s="8"/>
      <c r="K65" s="6"/>
      <c r="L65" s="6"/>
      <c r="M65" s="6"/>
    </row>
    <row r="66" spans="8:13">
      <c r="H66" s="5"/>
      <c r="I66" s="6"/>
      <c r="J66" s="8"/>
      <c r="K66" s="6"/>
      <c r="L66" s="6"/>
      <c r="M66" s="6"/>
    </row>
    <row r="67" spans="8:13">
      <c r="H67" s="5"/>
      <c r="I67" s="6"/>
      <c r="J67" s="8"/>
      <c r="K67" s="6"/>
      <c r="L67" s="6"/>
      <c r="M67" s="6"/>
    </row>
    <row r="68" spans="8:13">
      <c r="H68" s="5"/>
      <c r="I68" s="6"/>
      <c r="J68" s="8"/>
      <c r="K68" s="6"/>
      <c r="L68" s="6"/>
      <c r="M68" s="6"/>
    </row>
    <row r="69" spans="8:13">
      <c r="H69" s="5"/>
      <c r="I69" s="6"/>
      <c r="J69" s="8"/>
      <c r="K69" s="6"/>
      <c r="L69" s="6"/>
      <c r="M69" s="6"/>
    </row>
    <row r="70" spans="8:13">
      <c r="H70" s="5"/>
      <c r="I70" s="6"/>
      <c r="J70" s="8"/>
      <c r="K70" s="6"/>
      <c r="L70" s="6"/>
      <c r="M70" s="6"/>
    </row>
    <row r="71" spans="8:13">
      <c r="H71" s="5"/>
      <c r="I71" s="6"/>
      <c r="J71" s="8"/>
      <c r="K71" s="6"/>
      <c r="L71" s="6"/>
      <c r="M71" s="6"/>
    </row>
    <row r="72" spans="8:13">
      <c r="H72" s="5"/>
      <c r="I72" s="6"/>
      <c r="J72" s="8"/>
      <c r="K72" s="6"/>
      <c r="L72" s="6"/>
      <c r="M72" s="6"/>
    </row>
    <row r="73" spans="8:13">
      <c r="H73" s="5"/>
      <c r="I73" s="6"/>
      <c r="J73" s="8"/>
      <c r="K73" s="6"/>
      <c r="L73" s="6"/>
      <c r="M73" s="6"/>
    </row>
    <row r="74" spans="8:13">
      <c r="H74" s="5"/>
      <c r="I74" s="6"/>
      <c r="J74" s="8"/>
      <c r="K74" s="6"/>
      <c r="L74" s="6"/>
      <c r="M74" s="6"/>
    </row>
    <row r="75" spans="8:13">
      <c r="H75" s="5"/>
      <c r="I75" s="6"/>
      <c r="J75" s="8"/>
      <c r="K75" s="6"/>
      <c r="L75" s="6"/>
      <c r="M75" s="6"/>
    </row>
    <row r="76" spans="8:13">
      <c r="H76" s="5"/>
      <c r="I76" s="6"/>
      <c r="J76" s="8"/>
      <c r="K76" s="6"/>
      <c r="L76" s="6"/>
      <c r="M76" s="6"/>
    </row>
    <row r="77" spans="8:13">
      <c r="H77" s="5"/>
      <c r="I77" s="6"/>
      <c r="J77" s="8"/>
      <c r="K77" s="6"/>
      <c r="L77" s="6"/>
      <c r="M77" s="6"/>
    </row>
    <row r="78" spans="8:13">
      <c r="H78" s="5"/>
      <c r="I78" s="6"/>
      <c r="J78" s="8"/>
      <c r="K78" s="6"/>
      <c r="L78" s="6"/>
      <c r="M78" s="6"/>
    </row>
    <row r="79" spans="8:13">
      <c r="H79" s="5"/>
      <c r="I79" s="6"/>
      <c r="J79" s="8"/>
      <c r="K79" s="6"/>
      <c r="L79" s="6"/>
      <c r="M79" s="6"/>
    </row>
    <row r="80" spans="8:13">
      <c r="H80" s="5"/>
      <c r="I80" s="6"/>
      <c r="J80" s="8"/>
      <c r="K80" s="6"/>
      <c r="L80" s="6"/>
    </row>
  </sheetData>
  <phoneticPr fontId="1"/>
  <pageMargins left="0.75" right="0.75" top="1" bottom="1" header="0.51200000000000001" footer="0.51200000000000001"/>
  <pageSetup paperSize="9" scale="6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Logistic</vt:lpstr>
      <vt:lpstr>α</vt:lpstr>
      <vt:lpstr>β</vt:lpstr>
      <vt:lpstr>γ</vt:lpstr>
      <vt:lpstr>δ</vt:lpstr>
    </vt:vector>
  </TitlesOfParts>
  <Company>MBL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2008-02-01T08:19:12Z</cp:lastPrinted>
  <dcterms:created xsi:type="dcterms:W3CDTF">2000-10-26T04:59:40Z</dcterms:created>
  <dcterms:modified xsi:type="dcterms:W3CDTF">2017-04-10T08:28:13Z</dcterms:modified>
</cp:coreProperties>
</file>